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Витрати на одного студента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<sst xmlns="http://schemas.openxmlformats.org/spreadsheetml/2006/main" count="6" uniqueCount="6">
  <si>
    <t>Витрати на одного студента станом на 2014 рік</t>
  </si>
  <si>
    <t>бюджетник</t>
  </si>
  <si>
    <t>контрактник</t>
  </si>
  <si>
    <t>Житомирський національний агроекологічний університет</t>
  </si>
  <si>
    <t>бюджетники усіх освітніх ступенів (крім аспірантів) денної та заочної форми</t>
  </si>
  <si>
    <t>конктрактники усіх освітніх ступенів (крім аспірантів) денної та заочної форми, включно з іноземцями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</si>
</sst>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0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204"/>
    </font>
    <font>
      <u val="single"/>
      <sz val="10"/>
      <color rgb="FF0000FF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63" activeCellId="0" sqref="G63"/>
    </sheetView>
  </sheetViews>
  <sheetFormatPr defaultRowHeight="12.75"/>
  <cols>
    <col collapsed="false" hidden="false" max="1" min="1" style="0" width="70.8526785714286"/>
    <col collapsed="false" hidden="false" max="2" min="2" style="0" width="11.2857142857143"/>
    <col collapsed="false" hidden="false" max="3" min="3" style="0" width="11"/>
    <col collapsed="false" hidden="false" max="1025" min="4" style="0" width="8.58928571428571"/>
  </cols>
  <sheetData>
    <row r="1" customFormat="false" ht="15" hidden="false" customHeight="false" outlineLevel="0" collapsed="false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customFormat="false" ht="56.25" hidden="false" customHeight="true" outlineLevel="0" collapsed="false">
      <c r="A2" s="3"/>
      <c r="B2" s="4" t="s">
        <v>1</v>
      </c>
      <c r="C2" s="5" t="s">
        <v>2</v>
      </c>
      <c r="D2" s="2"/>
      <c r="E2" s="2"/>
      <c r="F2" s="2"/>
      <c r="G2" s="2"/>
      <c r="H2" s="2"/>
      <c r="I2" s="2"/>
      <c r="J2" s="2"/>
      <c r="K2" s="2"/>
    </row>
    <row r="3" customFormat="false" ht="15" hidden="false" customHeight="false" outlineLevel="0" collapsed="false">
      <c r="A3" s="6" t="str">
        <f aca="false">HYPERLINK("http://www.univ.kiev.ua/","Київський національний університет iменi Тараса Шевченка")</f>
        <v>Київський національний університет iменi Тараса Шевченка</v>
      </c>
      <c r="B3" s="7" t="n">
        <v>38925</v>
      </c>
      <c r="C3" s="8"/>
      <c r="D3" s="2"/>
      <c r="E3" s="2"/>
      <c r="F3" s="2"/>
      <c r="G3" s="2"/>
      <c r="H3" s="2"/>
      <c r="I3" s="2"/>
      <c r="J3" s="2"/>
      <c r="K3" s="2"/>
    </row>
    <row r="4" customFormat="false" ht="15" hidden="false" customHeight="false" outlineLevel="0" collapsed="false">
      <c r="A4" s="6" t="str">
        <f aca="false">HYPERLINK("http://kpi.ua/","Нацiональний технічний унiверситет України “Київський полiтехнiчний інститут”")</f>
        <v>Нацiональний технічний унiверситет України “Київський полiтехнiчний інститут”</v>
      </c>
      <c r="B4" s="9" t="n">
        <v>32657</v>
      </c>
      <c r="C4" s="8" t="n">
        <v>30454.62</v>
      </c>
      <c r="D4" s="10"/>
      <c r="E4" s="10"/>
      <c r="F4" s="2"/>
      <c r="G4" s="10"/>
      <c r="H4" s="10"/>
      <c r="I4" s="10"/>
      <c r="J4" s="10"/>
      <c r="K4" s="2"/>
    </row>
    <row r="5" customFormat="false" ht="12.75" hidden="false" customHeight="false" outlineLevel="0" collapsed="false">
      <c r="A5" s="6" t="str">
        <f aca="false">HYPERLINK("http://nau.edu.ua/","Нацiональний авiацiйний унiверситет")</f>
        <v>Нацiональний авiацiйний унiверситет</v>
      </c>
      <c r="B5" s="11" t="n">
        <v>26451</v>
      </c>
      <c r="C5" s="8" t="n">
        <v>19334.88</v>
      </c>
      <c r="D5" s="2"/>
      <c r="E5" s="2"/>
      <c r="F5" s="2"/>
      <c r="G5" s="2"/>
      <c r="H5" s="2"/>
      <c r="I5" s="2"/>
      <c r="J5" s="2"/>
      <c r="K5" s="2"/>
    </row>
    <row r="6" customFormat="false" ht="12.75" hidden="false" customHeight="false" outlineLevel="0" collapsed="false">
      <c r="A6" s="6" t="str">
        <f aca="false">HYPERLINK("http://www.kpi.kharkov.ua/","Національний технічний університет “Харківський політехнічний інститут”")</f>
        <v>Національний технічний університет “Харківський політехнічний інститут”</v>
      </c>
      <c r="B6" s="11" t="n">
        <v>27627</v>
      </c>
      <c r="C6" s="8" t="n">
        <v>10917.81</v>
      </c>
      <c r="D6" s="2"/>
      <c r="E6" s="2"/>
      <c r="F6" s="2"/>
      <c r="G6" s="2"/>
      <c r="H6" s="2"/>
      <c r="I6" s="2"/>
      <c r="J6" s="2"/>
      <c r="K6" s="2"/>
    </row>
    <row r="7" customFormat="false" ht="12.75" hidden="false" customHeight="false" outlineLevel="0" collapsed="false">
      <c r="A7" s="6" t="str">
        <f aca="false">HYPERLINK("http://lnu.edu.ua/","Львівський національний університет імені Івана Франка")</f>
        <v>Львівський національний університет імені Івана Франка</v>
      </c>
      <c r="B7" s="11" t="n">
        <v>23546</v>
      </c>
      <c r="C7" s="8" t="n">
        <v>14355.91</v>
      </c>
      <c r="D7" s="2"/>
      <c r="E7" s="2"/>
      <c r="F7" s="2"/>
      <c r="G7" s="2"/>
      <c r="H7" s="2"/>
      <c r="I7" s="2"/>
      <c r="J7" s="2"/>
      <c r="K7" s="2"/>
    </row>
    <row r="8" customFormat="false" ht="12.75" hidden="false" customHeight="false" outlineLevel="0" collapsed="false">
      <c r="A8" s="6" t="str">
        <f aca="false">HYPERLINK("http://jur-academy.kharkov.ua/","Національний університет ""Юридична академія України імені Ярослава Мудрого""")</f>
        <v>Національний університет "Юридична академія України імені Ярослава Мудрого"</v>
      </c>
      <c r="B8" s="11" t="n">
        <v>21830</v>
      </c>
      <c r="C8" s="8" t="n">
        <v>16248.19</v>
      </c>
      <c r="D8" s="2"/>
      <c r="E8" s="2"/>
      <c r="F8" s="2"/>
      <c r="G8" s="2"/>
      <c r="H8" s="2"/>
      <c r="I8" s="2"/>
      <c r="J8" s="2"/>
      <c r="K8" s="2"/>
    </row>
    <row r="9" customFormat="false" ht="12.75" hidden="false" customHeight="false" outlineLevel="0" collapsed="false">
      <c r="A9" s="6" t="str">
        <f aca="false">HYPERLINK("http://www.dnu.dp.ua/","Дніпропетровський національний університет імені Олеся Гончара")</f>
        <v>Дніпропетровський національний університет імені Олеся Гончара</v>
      </c>
      <c r="B9" s="11" t="n">
        <v>26510</v>
      </c>
      <c r="C9" s="8" t="n">
        <v>13771.73</v>
      </c>
    </row>
    <row r="10" customFormat="false" ht="12.75" hidden="false" customHeight="false" outlineLevel="0" collapsed="false">
      <c r="A10" s="6" t="str">
        <f aca="false">HYPERLINK("http://www.meduniv.lviv.ua/","Львівський національний медичний університет імені Данила Галицького")</f>
        <v>Львівський національний медичний університет імені Данила Галицького</v>
      </c>
      <c r="B10" s="11" t="n">
        <v>36994</v>
      </c>
      <c r="C10" s="8" t="n">
        <v>32136.62</v>
      </c>
    </row>
    <row r="11" customFormat="false" ht="12.75" hidden="false" customHeight="false" outlineLevel="0" collapsed="false">
      <c r="A11" s="6" t="str">
        <f aca="false">HYPERLINK("http://www.zntu.edu.ua/","Запорізький національний технічний університет")</f>
        <v>Запорізький національний технічний університет</v>
      </c>
      <c r="B11" s="11" t="n">
        <v>19074</v>
      </c>
      <c r="C11" s="8" t="n">
        <v>8160.667</v>
      </c>
    </row>
    <row r="12" customFormat="false" ht="12.75" hidden="false" customHeight="false" outlineLevel="0" collapsed="false">
      <c r="A12" s="6" t="str">
        <f aca="false">HYPERLINK("http://www.knuba.edu.ua/","Київський національний унiверситет будівництва i архітектури")</f>
        <v>Київський національний унiверситет будівництва i архітектури</v>
      </c>
      <c r="B12" s="11" t="n">
        <v>26358</v>
      </c>
      <c r="C12" s="8" t="n">
        <v>22819.98</v>
      </c>
    </row>
    <row r="13" customFormat="false" ht="12.75" hidden="false" customHeight="false" outlineLevel="0" collapsed="false">
      <c r="A13" s="6" t="str">
        <f aca="false">HYPERLINK("http://www.pu.if.ua/","Прикарпатський національний університет ім. Василя Стефаника")</f>
        <v>Прикарпатський національний університет ім. Василя Стефаника</v>
      </c>
      <c r="B13" s="11" t="n">
        <v>19569</v>
      </c>
      <c r="C13" s="8" t="n">
        <v>8025.171</v>
      </c>
    </row>
    <row r="14" customFormat="false" ht="12.75" hidden="false" customHeight="false" outlineLevel="0" collapsed="false">
      <c r="A14" s="6" t="str">
        <f aca="false">HYPERLINK("http://www.ifnmu.edu.ua/","Івано-Франківський національний медичний університет")</f>
        <v>Івано-Франківський національний медичний університет</v>
      </c>
      <c r="B14" s="11" t="n">
        <v>36231</v>
      </c>
      <c r="C14" s="8" t="n">
        <v>23140.04</v>
      </c>
    </row>
    <row r="15" customFormat="false" ht="12.75" hidden="false" customHeight="false" outlineLevel="0" collapsed="false">
      <c r="A15" s="6" t="str">
        <f aca="false">HYPERLINK("http://asta.edu.ua/","Національний університет державної податкової служби України")</f>
        <v>Національний університет державної податкової служби України</v>
      </c>
      <c r="B15" s="11" t="n">
        <v>27453</v>
      </c>
      <c r="C15" s="8" t="n">
        <v>14341.53</v>
      </c>
    </row>
    <row r="16" customFormat="false" ht="12.75" hidden="false" customHeight="false" outlineLevel="0" collapsed="false">
      <c r="A16" s="6" t="str">
        <f aca="false">HYPERLINK("http://nuph.edu.ua/","Національний фармацевтичний університет")</f>
        <v>Національний фармацевтичний університет</v>
      </c>
      <c r="B16" s="11" t="n">
        <v>78170</v>
      </c>
      <c r="C16" s="8" t="n">
        <v>16114.44</v>
      </c>
    </row>
    <row r="17" customFormat="false" ht="12.75" hidden="false" customHeight="false" outlineLevel="0" collapsed="false">
      <c r="A17" s="6" t="str">
        <f aca="false">HYPERLINK("http://nure.ua/","Харківський національний університет радіоелектроніки")</f>
        <v>Харківський національний університет радіоелектроніки</v>
      </c>
      <c r="B17" s="11" t="n">
        <v>22859</v>
      </c>
      <c r="C17" s="8" t="n">
        <v>18354.09</v>
      </c>
    </row>
    <row r="18" customFormat="false" ht="25.5" hidden="false" customHeight="false" outlineLevel="0" collapsed="false">
      <c r="A18" s="6" t="str">
        <f aca="false">HYPERLINK("http://www.khai.edu/","Національний аерокосмічний університет імені М.Є.Жуковського “Харківський авіаційний інститут”")</f>
        <v>Національний аерокосмічний університет імені М.Є.Жуковського “Харківський авіаційний інститут”</v>
      </c>
      <c r="B18" s="11" t="n">
        <v>32199</v>
      </c>
      <c r="C18" s="8" t="n">
        <v>19356.97</v>
      </c>
    </row>
    <row r="19" customFormat="false" ht="12.75" hidden="false" customHeight="false" outlineLevel="0" collapsed="false">
      <c r="A19" s="6" t="str">
        <f aca="false">HYPERLINK("http://www.onma.edu.ua/","Одеська національна морська академія")</f>
        <v>Одеська національна морська академія</v>
      </c>
      <c r="B19" s="11" t="n">
        <v>20268</v>
      </c>
      <c r="C19" s="8" t="n">
        <v>9047.029</v>
      </c>
    </row>
    <row r="20" customFormat="false" ht="12.75" hidden="false" customHeight="false" outlineLevel="0" collapsed="false">
      <c r="A20" s="6" t="str">
        <f aca="false">HYPERLINK("http://nung.edu.ua/","Івано-Франківський національний технічний університет нафти і газу")</f>
        <v>Івано-Франківський національний технічний університет нафти і газу</v>
      </c>
      <c r="B20" s="11" t="n">
        <v>21683</v>
      </c>
      <c r="C20" s="8" t="n">
        <v>13036.52</v>
      </c>
    </row>
    <row r="21" customFormat="false" ht="12.75" hidden="false" customHeight="false" outlineLevel="0" collapsed="false">
      <c r="A21" s="6" t="str">
        <f aca="false">HYPERLINK("http://nuft.edu.ua/","Національний університет харчових технологій")</f>
        <v>Національний університет харчових технологій</v>
      </c>
      <c r="B21" s="11" t="n">
        <v>22484</v>
      </c>
      <c r="C21" s="8" t="n">
        <v>24350.93</v>
      </c>
    </row>
    <row r="22" customFormat="false" ht="25.5" hidden="false" customHeight="false" outlineLevel="0" collapsed="false">
      <c r="A22" s="6" t="str">
        <f aca="false">HYPERLINK("http://www.vstup.info/2014/i2014i96.html","Тернопільський національний педагогічний університет імені Володимира Гнатюка")</f>
        <v>Тернопільський національний педагогічний університет імені Володимира Гнатюка</v>
      </c>
      <c r="B22" s="11" t="n">
        <v>20859</v>
      </c>
      <c r="C22" s="8" t="n">
        <v>20089.23</v>
      </c>
    </row>
    <row r="23" customFormat="false" ht="12.75" hidden="false" customHeight="false" outlineLevel="0" collapsed="false">
      <c r="A23" s="6" t="str">
        <f aca="false">HYPERLINK("http://www.hneu.edu.ua/","Харківський національний економічний університет")</f>
        <v>Харківський національний економічний університет</v>
      </c>
      <c r="B23" s="11" t="n">
        <v>17401</v>
      </c>
      <c r="C23" s="8" t="n">
        <v>10341.93</v>
      </c>
    </row>
    <row r="24" customFormat="false" ht="12.75" hidden="false" customHeight="false" outlineLevel="0" collapsed="false">
      <c r="A24" s="6" t="str">
        <f aca="false">HYPERLINK("http://www.khnu.km.ua/","Хмельницький національний університет")</f>
        <v>Хмельницький національний університет</v>
      </c>
      <c r="B24" s="11" t="n">
        <v>16940</v>
      </c>
      <c r="C24" s="8" t="n">
        <v>11875.99</v>
      </c>
    </row>
    <row r="25" customFormat="false" ht="25.5" hidden="false" customHeight="false" outlineLevel="0" collapsed="false">
      <c r="A25" s="6" t="str">
        <f aca="false">HYPERLINK("http://www.diit.edu.ua/","Дніпропетровський національний університет залізничного транспорту імені академіка В. Лазаряна")</f>
        <v>Дніпропетровський національний університет залізничного транспорту імені академіка В. Лазаряна</v>
      </c>
      <c r="B25" s="11" t="n">
        <v>19946</v>
      </c>
      <c r="C25" s="8" t="n">
        <v>10191.7</v>
      </c>
    </row>
    <row r="26" customFormat="false" ht="12.75" hidden="false" customHeight="false" outlineLevel="0" collapsed="false">
      <c r="A26" s="6" t="str">
        <f aca="false">HYPERLINK("http://nuwm.edu.ua/","Національний університет водного господарства та природокористування")</f>
        <v>Національний університет водного господарства та природокористування</v>
      </c>
      <c r="B26" s="11" t="n">
        <v>17722</v>
      </c>
      <c r="C26" s="8" t="n">
        <v>9985.575</v>
      </c>
    </row>
    <row r="27" customFormat="false" ht="12.75" hidden="false" customHeight="false" outlineLevel="0" collapsed="false">
      <c r="A27" s="6" t="str">
        <f aca="false">HYPERLINK("http://hnpu.edu.ua/","Харківський національний педагогічний університет імені Г.С. Сковороди")</f>
        <v>Харківський національний педагогічний університет імені Г.С. Сковороди</v>
      </c>
      <c r="B27" s="11" t="n">
        <v>24616</v>
      </c>
      <c r="C27" s="8" t="n">
        <v>9613.629</v>
      </c>
    </row>
    <row r="28" customFormat="false" ht="15" hidden="false" customHeight="false" outlineLevel="0" collapsed="false">
      <c r="A28" s="6" t="str">
        <f aca="false">HYPERLINK("http://www.nuos.edu.ua/","Національний університет кораблебудування імені Адмірала Макарова")</f>
        <v>Національний університет кораблебудування імені Адмірала Макарова</v>
      </c>
      <c r="B28" s="7" t="n">
        <v>27957</v>
      </c>
      <c r="C28" s="8" t="n">
        <v>15234.02</v>
      </c>
    </row>
    <row r="29" customFormat="false" ht="12.75" hidden="false" customHeight="false" outlineLevel="0" collapsed="false">
      <c r="A29" s="6" t="str">
        <f aca="false">HYPERLINK("http://www.ukma.edu.ua/","Національний університет „Києво-Могилянська академія”")</f>
        <v>Національний університет „Києво-Могилянська академія”</v>
      </c>
      <c r="B29" s="11" t="n">
        <v>28993</v>
      </c>
      <c r="C29" s="8" t="n">
        <v>43864</v>
      </c>
    </row>
    <row r="30" customFormat="false" ht="12.75" hidden="false" customHeight="false" outlineLevel="0" collapsed="false">
      <c r="A30" s="6" t="str">
        <f aca="false">HYPERLINK("http://mdu.edu.ua/","Миколаївський національний університет імені В. О. Сухомлинського")</f>
        <v>Миколаївський національний університет імені В. О. Сухомлинського</v>
      </c>
      <c r="B30" s="11" t="n">
        <v>19740</v>
      </c>
      <c r="C30" s="8" t="n">
        <v>8309.97</v>
      </c>
    </row>
    <row r="31" customFormat="false" ht="12.75" hidden="false" customHeight="false" outlineLevel="0" collapsed="false">
      <c r="A31" s="6" t="str">
        <f aca="false">HYPERLINK("http://www.sau.sumy.ua/","Сумський національний аграрний університет")</f>
        <v>Сумський національний аграрний університет</v>
      </c>
      <c r="B31" s="11" t="n">
        <v>15499</v>
      </c>
      <c r="C31" s="8" t="n">
        <v>9684.35</v>
      </c>
    </row>
    <row r="32" customFormat="false" ht="12.75" hidden="false" customHeight="false" outlineLevel="0" collapsed="false">
      <c r="A32" s="6" t="str">
        <f aca="false">HYPERLINK("http://kpnu.edu.ua/","Кам’янець-Подільський національний університет імені Івана Огієнка")</f>
        <v>Кам’янець-Подільський національний університет імені Івана Огієнка</v>
      </c>
      <c r="B32" s="11" t="n">
        <v>35973</v>
      </c>
      <c r="C32" s="8" t="n">
        <v>12919.02</v>
      </c>
    </row>
    <row r="33" customFormat="false" ht="25.5" hidden="false" customHeight="false" outlineLevel="0" collapsed="false">
      <c r="A33" s="6" t="str">
        <f aca="false">HYPERLINK("http://www.pdpu.edu.ua/","Південноукраїнський національний педагогічний Університет імені К.Д. Ушинського")</f>
        <v>Південноукраїнський національний педагогічний Університет імені К.Д. Ушинського</v>
      </c>
      <c r="B33" s="11" t="n">
        <v>21305</v>
      </c>
      <c r="C33" s="8" t="n">
        <v>7795.726</v>
      </c>
    </row>
    <row r="34" customFormat="false" ht="12.75" hidden="false" customHeight="false" outlineLevel="0" collapsed="false">
      <c r="A34" s="6" t="str">
        <f aca="false">HYPERLINK("http://www.kdu.edu.ua/","Кременчуцький національний університет імені Михайла Остроградського")</f>
        <v>Кременчуцький національний університет імені Михайла Остроградського</v>
      </c>
      <c r="B34" s="11" t="n">
        <v>22797</v>
      </c>
      <c r="C34" s="8" t="n">
        <v>9376.33</v>
      </c>
    </row>
    <row r="35" customFormat="false" ht="12.75" hidden="false" customHeight="false" outlineLevel="0" collapsed="false">
      <c r="A35" s="6" t="str">
        <f aca="false">HYPERLINK("http://www.kntu.kr.ua/","Кіровоградський національний технічний університет")</f>
        <v>Кіровоградський національний технічний університет</v>
      </c>
      <c r="B35" s="11" t="n">
        <v>20689</v>
      </c>
      <c r="C35" s="8" t="n">
        <v>9642.25</v>
      </c>
    </row>
    <row r="36" customFormat="false" ht="12.75" hidden="false" customHeight="false" outlineLevel="0" collapsed="false">
      <c r="A36" s="6" t="str">
        <f aca="false">HYPERLINK("http://www.nltu.edu.ua/","Національний лісотехнічний університет України")</f>
        <v>Національний лісотехнічний університет України</v>
      </c>
      <c r="B36" s="11" t="n">
        <v>26192</v>
      </c>
      <c r="C36" s="8" t="n">
        <v>10610.28</v>
      </c>
    </row>
    <row r="37" customFormat="false" ht="12.75" hidden="false" customHeight="false" outlineLevel="0" collapsed="false">
      <c r="A37" s="6" t="str">
        <f aca="false">HYPERLINK("http://tntu.edu.ua/","Тернопільський національний технічний університет імені Івана Пулюя")</f>
        <v>Тернопільський національний технічний університет імені Івана Пулюя</v>
      </c>
      <c r="B37" s="11" t="n">
        <v>18397</v>
      </c>
      <c r="C37" s="8" t="n">
        <v>9102.393</v>
      </c>
    </row>
    <row r="38" customFormat="false" ht="15" hidden="false" customHeight="false" outlineLevel="0" collapsed="false">
      <c r="A38" s="6" t="str">
        <f aca="false">HYPERLINK("http://www.knmau.com.ua/","Національна музична академія України імені П.І.Чайковського")</f>
        <v>Національна музична академія України імені П.І.Чайковського</v>
      </c>
      <c r="B38" s="7" t="n">
        <v>65325</v>
      </c>
      <c r="C38" s="8" t="n">
        <v>72215.63</v>
      </c>
    </row>
    <row r="39" customFormat="false" ht="12.75" hidden="false" customHeight="false" outlineLevel="0" collapsed="false">
      <c r="A39" s="6" t="str">
        <f aca="false">HYPERLINK("http://www.knutd.com.ua/","Київський національний університет технологій та дизайну")</f>
        <v>Київський національний університет технологій та дизайну</v>
      </c>
      <c r="B39" s="11" t="n">
        <v>21526</v>
      </c>
      <c r="C39" s="8" t="n">
        <v>14492.19</v>
      </c>
    </row>
    <row r="40" customFormat="false" ht="12.75" hidden="false" customHeight="false" outlineLevel="0" collapsed="false">
      <c r="A40" s="12" t="s">
        <v>3</v>
      </c>
      <c r="B40" s="11" t="n">
        <v>11901</v>
      </c>
      <c r="C40" s="8" t="n">
        <v>9911.862</v>
      </c>
    </row>
    <row r="41" customFormat="false" ht="12.75" hidden="false" customHeight="false" outlineLevel="0" collapsed="false">
      <c r="A41" s="6" t="str">
        <f aca="false">HYPERLINK("http://www.kstuca.kharkov.ua/","Харківський національний університет будівництва та архітектури")</f>
        <v>Харківський національний університет будівництва та архітектури</v>
      </c>
      <c r="B41" s="11" t="n">
        <v>17964</v>
      </c>
      <c r="C41" s="8" t="n">
        <v>10895.85</v>
      </c>
    </row>
    <row r="42" customFormat="false" ht="12.75" hidden="false" customHeight="false" outlineLevel="0" collapsed="false">
      <c r="A42" s="6" t="str">
        <f aca="false">HYPERLINK("http://www.pnpu.edu.ua/","Полтавський національний педагогічний університет імені В.Г.Короленка")</f>
        <v>Полтавський національний педагогічний університет імені В.Г.Короленка</v>
      </c>
      <c r="B42" s="11" t="n">
        <v>21005</v>
      </c>
      <c r="C42" s="8" t="n">
        <v>7143.263</v>
      </c>
    </row>
    <row r="43" customFormat="false" ht="12.75" hidden="false" customHeight="false" outlineLevel="0" collapsed="false">
      <c r="A43" s="6" t="str">
        <f aca="false">HYPERLINK("http://oneu.edu.ua/","Одеський національний економічний університет")</f>
        <v>Одеський національний економічний університет</v>
      </c>
      <c r="B43" s="11" t="n">
        <v>20554</v>
      </c>
      <c r="C43" s="8" t="n">
        <v>14119.45</v>
      </c>
    </row>
    <row r="44" customFormat="false" ht="12.75" hidden="false" customHeight="false" outlineLevel="0" collapsed="false">
      <c r="A44" s="6" t="str">
        <f aca="false">HYPERLINK("http://www.lnau.lviv.ua/","Львівський національний аграрний університет")</f>
        <v>Львівський національний аграрний університет</v>
      </c>
      <c r="B44" s="11" t="n">
        <v>12855</v>
      </c>
      <c r="C44" s="8" t="n">
        <v>8885.938</v>
      </c>
    </row>
    <row r="45" customFormat="false" ht="12.75" hidden="false" customHeight="false" outlineLevel="0" collapsed="false">
      <c r="A45" s="6" t="str">
        <f aca="false">HYPERLINK("http://kntu.net.ua/","Херсонський національний технічний університет")</f>
        <v>Херсонський національний технічний університет</v>
      </c>
      <c r="B45" s="11" t="n">
        <v>20544</v>
      </c>
      <c r="C45" s="8" t="n">
        <v>10450.85</v>
      </c>
    </row>
    <row r="46" customFormat="false" ht="12.75" hidden="false" customHeight="false" outlineLevel="0" collapsed="false">
      <c r="A46" s="6" t="str">
        <f aca="false">HYPERLINK("http://www.osmu.odessa.ua/","Одеський національний морський університет")</f>
        <v>Одеський національний морський університет</v>
      </c>
      <c r="B46" s="11" t="n">
        <v>25208</v>
      </c>
      <c r="C46" s="8" t="n">
        <v>10581.96</v>
      </c>
    </row>
    <row r="47" customFormat="false" ht="12.75" hidden="false" customHeight="false" outlineLevel="0" collapsed="false">
      <c r="A47" s="6" t="str">
        <f aca="false">HYPERLINK("http://gnpu.edu.ua/","Глухівський національний педагогічний університет імені Олександра Довженка")</f>
        <v>Глухівський національний педагогічний університет імені Олександра Довженка</v>
      </c>
      <c r="B47" s="11" t="n">
        <v>15093</v>
      </c>
      <c r="C47" s="8" t="n">
        <v>6152.304</v>
      </c>
    </row>
    <row r="48" customFormat="false" ht="12.75" hidden="false" customHeight="false" outlineLevel="0" collapsed="false">
      <c r="A48" s="6" t="str">
        <f aca="false">HYPERLINK("http://www.udau.edu.ua/","Уманський національний університет садівництва")</f>
        <v>Уманський національний університет садівництва</v>
      </c>
      <c r="B48" s="11" t="n">
        <v>15520</v>
      </c>
      <c r="C48" s="8" t="n">
        <v>8183.014</v>
      </c>
    </row>
    <row r="49" customFormat="false" ht="12.75" hidden="false" customHeight="false" outlineLevel="0" collapsed="false">
      <c r="A49" s="6" t="str">
        <f aca="false">HYPERLINK("http://www.univer.kharkov.ua/","Харківський національний медичний університет")</f>
        <v>Харківський національний медичний університет</v>
      </c>
      <c r="B49" s="11" t="n">
        <v>25471</v>
      </c>
      <c r="C49" s="8"/>
    </row>
    <row r="50" customFormat="false" ht="12.75" hidden="false" customHeight="false" outlineLevel="0" collapsed="false">
      <c r="A50" s="6" t="str">
        <f aca="false">HYPERLINK("http://eenu.edu.ua/","Східноєвропейський національний університет імені Лесі Українки")</f>
        <v>Східноєвропейський національний університет імені Лесі Українки</v>
      </c>
      <c r="B50" s="11" t="n">
        <v>8957</v>
      </c>
      <c r="C50" s="8"/>
    </row>
    <row r="51" customFormat="false" ht="25.5" hidden="false" customHeight="false" outlineLevel="0" collapsed="false">
      <c r="A51" s="6" t="str">
        <f aca="false">HYPERLINK("http://knutkt.com.ua/","Київський національний унiверситет театру, кіно i телебачення iменi І.К.Карпенка-Карого")</f>
        <v>Київський національний унiверситет театру, кіно i телебачення iменi І.К.Карпенка-Карого</v>
      </c>
      <c r="B51" s="7" t="n">
        <v>34493</v>
      </c>
      <c r="C51" s="8" t="n">
        <v>18367.31</v>
      </c>
    </row>
    <row r="52" customFormat="false" ht="12.75" hidden="false" customHeight="false" outlineLevel="0" collapsed="false">
      <c r="A52" s="6" t="str">
        <f aca="false">HYPERLINK("http://www.oa.edu.ua/","Національний університет “Острозька академія”")</f>
        <v>Національний університет “Острозька академія”</v>
      </c>
      <c r="B52" s="11" t="n">
        <v>22254</v>
      </c>
      <c r="C52" s="8" t="n">
        <v>10277.86</v>
      </c>
      <c r="D52" s="13"/>
      <c r="E52" s="13"/>
      <c r="F52" s="13"/>
    </row>
    <row r="53" s="16" customFormat="true" ht="13.8" hidden="false" customHeight="false" outlineLevel="0" collapsed="false">
      <c r="A53" s="14" t="str">
        <f aca="false">HYPERLINK("http://odma.edu.ua/","Одеська національна музична академія імені А. В. Нежданової")</f>
        <v>Одеська національна музична академія імені А. В. Нежданової</v>
      </c>
      <c r="B53" s="9" t="n">
        <v>55010</v>
      </c>
      <c r="C53" s="15" t="n">
        <v>43481.78</v>
      </c>
      <c r="D53" s="2"/>
      <c r="E53" s="2"/>
      <c r="F53" s="2"/>
    </row>
    <row r="54" customFormat="false" ht="15" hidden="false" customHeight="false" outlineLevel="0" collapsed="false">
      <c r="A54" s="6" t="str">
        <f aca="false">HYPERLINK("http://naoma.edu.ua/","Національна академія образотворчого мистецтва i архітектури")</f>
        <v>Національна академія образотворчого мистецтва i архітектури</v>
      </c>
      <c r="B54" s="7" t="n">
        <v>41798</v>
      </c>
      <c r="C54" s="8" t="n">
        <v>36005.85</v>
      </c>
      <c r="D54" s="13"/>
      <c r="E54" s="13"/>
      <c r="F54" s="13"/>
    </row>
    <row r="55" customFormat="false" ht="12.75" hidden="false" customHeight="false" outlineLevel="0" collapsed="false">
      <c r="A55" s="14" t="str">
        <f aca="false">HYPERLINK("http://www.vsau.org/","Вінницький національний аграрний університет")</f>
        <v>Вінницький національний аграрний університет</v>
      </c>
      <c r="B55" s="11" t="n">
        <v>15558</v>
      </c>
      <c r="C55" s="8" t="n">
        <v>7214.836</v>
      </c>
      <c r="D55" s="17"/>
      <c r="E55" s="17"/>
      <c r="F55" s="18"/>
      <c r="G55" s="19"/>
    </row>
    <row r="56" customFormat="false" ht="12.75" hidden="false" customHeight="false" outlineLevel="0" collapsed="false">
      <c r="A56" s="6" t="str">
        <f aca="false">HYPERLINK("http://www.dum.kharkov.ua/","Харківський національний університет мистецтв імені І.П.Котляревського")</f>
        <v>Харківський національний університет мистецтв імені І.П.Котляревського</v>
      </c>
      <c r="B56" s="11" t="n">
        <v>40634</v>
      </c>
      <c r="C56" s="8" t="n">
        <v>25583.31</v>
      </c>
      <c r="D56" s="13"/>
      <c r="E56" s="13"/>
      <c r="F56" s="13"/>
    </row>
    <row r="57" customFormat="false" ht="12.75" hidden="false" customHeight="false" outlineLevel="0" collapsed="false">
      <c r="A57" s="6" t="str">
        <f aca="false">HYPERLINK("http://www.lnam.edu.ua/","Львівська національна академія мистецтв")</f>
        <v>Львівська національна академія мистецтв</v>
      </c>
      <c r="B57" s="11" t="n">
        <v>39113</v>
      </c>
      <c r="C57" s="8" t="n">
        <v>15600.61</v>
      </c>
    </row>
    <row r="58" customFormat="false" ht="12.75" hidden="false" customHeight="false" outlineLevel="0" collapsed="false">
      <c r="A58" s="6" t="str">
        <f aca="false">HYPERLINK("http://conservatory.lviv.ua/","Львівська національна музична академія ім. М. В. Лисенка")</f>
        <v>Львівська національна музична академія ім. М. В. Лисенка</v>
      </c>
      <c r="B58" s="11" t="n">
        <v>54960</v>
      </c>
      <c r="C58" s="8" t="n">
        <v>40439.4</v>
      </c>
    </row>
    <row r="59" customFormat="false" ht="25.5" hidden="false" customHeight="false" outlineLevel="0" collapsed="false">
      <c r="A59" s="6" t="str">
        <f aca="false">HYPERLINK("http://khntusg.com.ua/","Харківський національний технічний університет сільського господарства імені Петра Василенка")</f>
        <v>Харківський національний технічний університет сільського господарства імені Петра Василенка</v>
      </c>
      <c r="B59" s="11" t="n">
        <v>17801</v>
      </c>
      <c r="C59" s="8" t="n">
        <v>12713.24</v>
      </c>
    </row>
    <row r="60" customFormat="false" ht="12.75" hidden="false" customHeight="false" outlineLevel="0" collapsed="false">
      <c r="A60" s="6" t="str">
        <f aca="false">HYPERLINK("http://www.uzhnu.edu.ua/","Ужгородський національний університет")</f>
        <v>Ужгородський національний університет</v>
      </c>
      <c r="B60" s="11" t="n">
        <v>19113</v>
      </c>
      <c r="C60" s="8" t="n">
        <v>10307.05</v>
      </c>
    </row>
    <row r="61" customFormat="false" ht="15" hidden="false" customHeight="false" outlineLevel="0" collapsed="false">
      <c r="A61" s="6" t="str">
        <f aca="false">HYPERLINK("http://onu.edu.ua/","Одеський національний університет імені І.І. Мечникова")</f>
        <v>Одеський національний університет імені І.І. Мечникова</v>
      </c>
      <c r="B61" s="7" t="n">
        <v>23721</v>
      </c>
      <c r="C61" s="8" t="n">
        <v>13278.84</v>
      </c>
    </row>
    <row r="62" customFormat="false" ht="12.75" hidden="false" customHeight="false" outlineLevel="0" collapsed="false">
      <c r="A62" s="6" t="str">
        <f aca="false">HYPERLINK("http://kneu.edu.ua/","Київський національний економічний університет імені Вадима Гетьмана")</f>
        <v>Київський національний економічний університет імені Вадима Гетьмана</v>
      </c>
      <c r="B62" s="11" t="n">
        <v>23087</v>
      </c>
      <c r="C62" s="8" t="n">
        <v>14511.11</v>
      </c>
    </row>
    <row r="63" customFormat="false" ht="140.25" hidden="false" customHeight="false" outlineLevel="0" collapsed="false">
      <c r="B63" s="20" t="s">
        <v>4</v>
      </c>
      <c r="C63" s="20" t="s">
        <v>5</v>
      </c>
    </row>
  </sheetData>
  <mergeCells count="1">
    <mergeCell ref="A1:C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LibreOffice/4.4.3.2$Linux_X86_64 LibreOffice_project/40m0$Build-2</Application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2015-04-15T14:02:59Z</dcterms:created>
  <dc:creator>Yegor</dc:creator>
  <dc:language>en-US</dc:language>
  <dcterms:modified xsi:type="dcterms:W3CDTF">2015-05-19T15:42:19Z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DG Win&amp;Soft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